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violettazein/Desktop/The Greatest Holy Leaf/3 Illustrations/Part 15/"/>
    </mc:Choice>
  </mc:AlternateContent>
  <xr:revisionPtr revIDLastSave="0" documentId="13_ncr:1_{7A6A9DF2-9DF1-4C40-8341-E16B7B8F68F6}" xr6:coauthVersionLast="47" xr6:coauthVersionMax="47" xr10:uidLastSave="{00000000-0000-0000-0000-000000000000}"/>
  <bookViews>
    <workbookView xWindow="0" yWindow="500" windowWidth="30600" windowHeight="21100" xr2:uid="{1345B46C-F6B1-1D4E-A0DE-C7097074A61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2" i="1" l="1"/>
  <c r="E4" i="1"/>
  <c r="E5" i="1"/>
  <c r="E19" i="1"/>
  <c r="E20" i="1"/>
  <c r="E21" i="1"/>
  <c r="E23" i="1"/>
  <c r="E22" i="1"/>
  <c r="E18" i="1"/>
  <c r="E17" i="1"/>
  <c r="E16" i="1"/>
  <c r="E6" i="1"/>
  <c r="D26" i="1" l="1"/>
  <c r="D27" i="1"/>
  <c r="D24" i="1"/>
  <c r="D25" i="1" s="1"/>
</calcChain>
</file>

<file path=xl/sharedStrings.xml><?xml version="1.0" encoding="utf-8"?>
<sst xmlns="http://schemas.openxmlformats.org/spreadsheetml/2006/main" count="92" uniqueCount="87">
  <si>
    <t>Summer 1892</t>
  </si>
  <si>
    <t xml:space="preserve"> 1 month</t>
  </si>
  <si>
    <t>1895 - 1896</t>
  </si>
  <si>
    <t>June to November 1923</t>
  </si>
  <si>
    <t xml:space="preserve"> 5 months </t>
  </si>
  <si>
    <t>Date range</t>
  </si>
  <si>
    <t>Reason</t>
  </si>
  <si>
    <t xml:space="preserve">Abdu’l-Bahá in the cave of Elijah on Mount Carmel after the Ascension of Bahá'u'lláh </t>
  </si>
  <si>
    <t>May to October 1925</t>
  </si>
  <si>
    <t>5 months</t>
  </si>
  <si>
    <t>Summer - October 1929</t>
  </si>
  <si>
    <t>2 months</t>
  </si>
  <si>
    <t>Shoghi Effendi travels to England, then overland from Cape Town to Cairo and Haifa</t>
  </si>
  <si>
    <t>1 month</t>
  </si>
  <si>
    <t>Shoghi Effendi’s summer retreat to Switzerland. The Greatest Holy Leaf passed away while he was there, on 15 July 1932.</t>
  </si>
  <si>
    <t>Number</t>
  </si>
  <si>
    <t>Ministry</t>
  </si>
  <si>
    <t>Sources</t>
  </si>
  <si>
    <t>Shoghi Effendi’s second summer retreat to Switzerland</t>
  </si>
  <si>
    <t>Shoghi Effendi’s fourth summer retreat to Switzerland</t>
  </si>
  <si>
    <t>Shoghi Effendi’s fifth summer retreat to Switzerland</t>
  </si>
  <si>
    <t>Shoghi Effendi’s sixth summer retreat to Switzerland</t>
  </si>
  <si>
    <t>During the ministry of 'Abdu'l-Bahá</t>
  </si>
  <si>
    <t>During the Guardianship</t>
  </si>
  <si>
    <t>May to July 1932</t>
  </si>
  <si>
    <t>June to November 1927</t>
  </si>
  <si>
    <t xml:space="preserve">Shoghi Effendi’s third summer retreat to Switzerland. We know Shoghi Effendi was in Haifa on 20 October when Florence and ‘Alí Quli Khan arrived on pilgrimage </t>
  </si>
  <si>
    <t>Duration in months</t>
  </si>
  <si>
    <t>Conversion in days</t>
  </si>
  <si>
    <t>Early 1916</t>
  </si>
  <si>
    <t>Hasan M. Balyuzi: ‘Abdu’l-Bahá: The Centre of the Covenant of Bahá’u’lláh pages 413-414.</t>
  </si>
  <si>
    <t>Between the Ascension of 'Abdu'l-Bahá and Shoghi Effendi's arrival in the Holy Land</t>
  </si>
  <si>
    <t>End of March 1916</t>
  </si>
  <si>
    <t>Iraj Poostchi. 2010. ‘Adasiyyah: A Study in Agriculture and Rural Development. Baha’i Studies Review 16, pp. 61–105.</t>
  </si>
  <si>
    <t>TOTAL NUMBER OF DAYS</t>
  </si>
  <si>
    <t>CONVERSION IN YEARS, MONTHS, AND DAYS</t>
  </si>
  <si>
    <t>29 August 1910 to 5 December 1913</t>
  </si>
  <si>
    <t xml:space="preserve"> 3 years, 3 months, 6 days</t>
  </si>
  <si>
    <t>Shoghi Effendi’s first summer retreat to Switzerland after the Ascension of 'Abdu'l-Bahá</t>
  </si>
  <si>
    <t>Date of departure of 29 Augut 1920: Letter from the Universal House of Justice on 29 August 2010 commemorating the centenary of 'Abdu'l-Bahá's departure from Haifa to Egypt and quoting: "29 August 2010, To the Bahá’ís of the World, Dearly loved Friends, ‘Abdu’l‑Bahá’s departure one hundred years ago from Haifa for Port Said signalled the opening of a glorious new chapter in the annals of the Faith."; Return to Haifa on 5 December 1913 from The Diary of Ahmad Sohrab, 5 December 1913.</t>
  </si>
  <si>
    <t>Ruhe, David. Door of Hope: The Bahá’í Faith in the Holy Land, page 55</t>
  </si>
  <si>
    <t>Maani, Baharieh Rouhani. Leaves of the Twin Divine Trees: an in-depth study of the lives of women closely related to the Báb and Bahá’u’lláh pages 329-331</t>
  </si>
  <si>
    <t>Abdu'l-Bahá visits Tiberias</t>
  </si>
  <si>
    <t>The Diary of Ahmad Sohrab, 1-16 May 1914 for 'Abdu'l-Bahá's stay in Al-Hammah</t>
  </si>
  <si>
    <t>17 May to 15 June 1916</t>
  </si>
  <si>
    <t>The Diary of Ahmad Sohrab, 17 May – 15 June 1914 for 'Abdu'l-Bahá' visit to Tiberias</t>
  </si>
  <si>
    <t>Iraj Poostchi. 2010. ‘Adasiyyah: A Study in Agriculture and Rural Development. Baha’i Studies Review 16, pp. 77-78.</t>
  </si>
  <si>
    <t>Abdu'l-Bahá visits 'Adasiyyih for one day and done night</t>
  </si>
  <si>
    <t>Earl Redman, Visiting ‘Abdu’l-Baha Volume 2: The Final Years, 1913–1921.</t>
  </si>
  <si>
    <t>Abdu'l-Bahá visits Al-Hammah hot springs and on 16 May spends the day in 'Adasiyyih</t>
  </si>
  <si>
    <t>Abdu'l-Bahá visits 'Adasiyyih for 15 days</t>
  </si>
  <si>
    <t>Abdu'l-Bahá visits 'Adasiyyih for one week</t>
  </si>
  <si>
    <t>Abdu'l-Bahá visits Nazareth during the war for a single day.</t>
  </si>
  <si>
    <t>‘Abdu’l-Bahá’s journeys to the West by country, from 1910 to 1913: Haifa, Egypt, France, Switzerland, France, Switzerland, France, Switzerland, England, France, Egypt, The United States, Canada, The United States, England, Scotland, England, France, Germany, Hungary, Austria, France, Egypt, and back to Haifa.</t>
  </si>
  <si>
    <t>28 November 1921 - 30 December 1921</t>
  </si>
  <si>
    <t>No source is needed for Shoghi Effendi's absence from the Holy Land on 28 November 1921 because he was studying at Oxford at that time. Source for the date of Shoghi Effendi's arrival in Haifa: The Priceless Pearl, Rúḥíyyih Rabbání, Bahá’í Publishing Trust, London, 1969, page 42. "Owing to passport difficulties Shoghi Effendi cabled Haifa he could not arrive until the end of the month. He sailed from England on 16 December, accompanied by Lady Blomfield and Rouhangeze, and arrived in Haifa by train at 5.20 P.M. on 29 December from Egypt where his boat from England had docked. "</t>
  </si>
  <si>
    <t>Date of departure: "Shoghi Effendi had already left Haifa for Europe, on 5 April,"The Priceless Pearl, Rúḥíyyih Rabbání, Bahá’í Publishing Trust, London, 1969, page 56. Date of return: "after his return to Haifa on 15 December of that same year" The Priceless Pearl, Rúḥíyyih Rabbání, Bahá’í Publishing Trust, London, 1969, page 282.</t>
  </si>
  <si>
    <t>5 April to 15 December 1922</t>
  </si>
  <si>
    <t xml:space="preserve"> 8 months and 10 days</t>
  </si>
  <si>
    <t>Mid-March to 24 September 1924</t>
  </si>
  <si>
    <t>6 months and 15 days</t>
  </si>
  <si>
    <t>The Priceless Pearl, Rúḥíyyih Rabbání, Bahá’í Publishing Trust, London, 1969, page 59.</t>
  </si>
  <si>
    <t>The Priceless Pearl, Rúḥíyyih Rabbání, Bahá’í Publishing Trust, London, 1969, pages 58-59 and 72.</t>
  </si>
  <si>
    <t>May to 15 October 1926</t>
  </si>
  <si>
    <t>The Priceless Pearl, Rúḥíyyih Rabbání, Bahá’í Publishing Trust, London, 1969, page 60.</t>
  </si>
  <si>
    <t>The Priceless Pearl, Rúḥíyyih Rabbání, Bahá’í Publishing Trust, London, 1969, pages 58 and 97.
Bahá’í Library Online chronology: The life of Shoghi Effendi.
Ambassador at the Court: The Life and Photography of Effie Baker, Graham Hassall, Chapter 8: Pilgrim Hostel Hostess.</t>
  </si>
  <si>
    <t>The Priceless Pearl, Rúḥíyyih Rabbání, Bahá’í Publishing Trust, London, 1969, page 58.
Bahá’í Library Online chronology: The life of Shoghi Effendi.
Ambassador at the Court: The Life and Photography of Effie Baker, Graham Hassall, Chapter 8: Pilgrim Hostel Hostess.</t>
  </si>
  <si>
    <t>The Priceless Pearl, Rúḥíyyih Rabbání, Bahá’í Publishing Trust, London, 1969, page 180.
Shoghi Effendi Through the Pilgrim’s Eye Volume 1 Building the Administrative Order, 1922-1952. Earl Redman, George Ronald, Oxford, 2015, Kindle Edition, Location 3704-3724.</t>
  </si>
  <si>
    <t>The Priceless Pearl, Rúḥíyyih Rabbání, Bahá’í Publishing Trust, London, 1969, pages 144-146.</t>
  </si>
  <si>
    <t xml:space="preserve">Abdu'l-Bahá retreat to the Cave of Elijah shortly before the birth of Shoghi Effendi </t>
  </si>
  <si>
    <t>November 1896 to January 1897</t>
  </si>
  <si>
    <t>Rabbani, Ahang. Memories of My Life: Translation of Mírzá Habíbu’lláh Afnán’s Khátirát-i-Hayát page 331</t>
  </si>
  <si>
    <t xml:space="preserve">‘Abdu’l-Bahá in Tiberias « a considerable amount of time » according to Baharieh Maani. It seems from the events sthat happened in 'Akká that 'Abdu'l-Bahá might have been absent almost 10 months. He mised the wedding of the parent of Shoghi Effendi in early 1896 and was in 'Akká by October 1896 when He rented the Houe of 'Abdu'lláh Pasha. Because this absence of 'Abdu'l-Bahá was so lengthy, and even though we do not have exact dates, we have made the decision to include it by greatly reducing its estimate from nearly a year to 6 months. The true figure is probably higher. </t>
  </si>
  <si>
    <t>During the war, 'Abdu'l-Bahá visited Tiberias and Adasíyyih, the Yarmuk and Jordan Valleys many times, sometimes staying for period of time. We have, for caution's sake rounded this up at 4 week for the duration of the war from 1914 to 1918 but the number is most probably much higher.</t>
  </si>
  <si>
    <t>Estimate of 4 weeks</t>
  </si>
  <si>
    <t>July 1917</t>
  </si>
  <si>
    <t>Iraj Poostchi. 2010. ‘Adasiyyah: A Study in Agriculture and Rural Development. Baha’i Studies Review 16, pp. 75–76.</t>
  </si>
  <si>
    <t>1914 - 1918</t>
  </si>
  <si>
    <t>Estimate of 6 months</t>
  </si>
  <si>
    <t>ABSENCES OF 'ABDU'L-BAHÁ AND SHOGHI EFFENDI FROM 'AKKÁ AND HAIFA LEAVING THE GREATEST HOLY LEAF AT THE HEAD OF THE FAITH</t>
  </si>
  <si>
    <t>3 March - 30 April 1921</t>
  </si>
  <si>
    <t>1 month and 3 days</t>
  </si>
  <si>
    <t>Hasan M. Balyuzi: ‘Abdu’l-Bahá: The Centre of the Covenant of Bahá’u’lláh pages 418-419.</t>
  </si>
  <si>
    <t>1 to 16 May 1916</t>
  </si>
  <si>
    <t xml:space="preserve">The Greatest Holy Leaf at the headship of the Faith when Shoghi Effendi was absent	</t>
  </si>
  <si>
    <t>The Greatest Holy Leaf at the trusted deputy of 'Abdu'l-Bahá during His absences</t>
  </si>
  <si>
    <t xml:space="preserve">
ALL CALCULATIONS: Numbers of days, total conversion to years and months, and conversions for each ministry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</si>
</sst>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yy\ &quot;years,&quot;\ m\ &quot;months,&quot;\ d\ &quot;days&quot;"/>
  </numFmts>
  <fonts count="14">
    <font>
      <sz val="12"/>
      <color theme="1"/>
      <name val="Calibri"/>
      <family val="2"/>
      <scheme val="minor"/>
    </font>
    <font>
      <sz val="14"/>
      <color theme="1"/>
      <name val="Raleway"/>
    </font>
    <font>
      <sz val="14"/>
      <color theme="0"/>
      <name val="Raleway"/>
    </font>
    <font>
      <sz val="26"/>
      <color theme="0"/>
      <name val="Raleway Black"/>
    </font>
    <font>
      <sz val="36"/>
      <color theme="0"/>
      <name val="Raleway Black"/>
    </font>
    <font>
      <sz val="20"/>
      <color theme="1"/>
      <name val="Raleway Thin"/>
    </font>
    <font>
      <b/>
      <sz val="20"/>
      <color theme="0"/>
      <name val="Raleway Thin"/>
    </font>
    <font>
      <sz val="12"/>
      <color theme="1"/>
      <name val="Calibri"/>
      <family val="2"/>
      <scheme val="minor"/>
    </font>
    <font>
      <sz val="28"/>
      <color theme="0"/>
      <name val="Raleway Black"/>
    </font>
    <font>
      <sz val="24"/>
      <color theme="0"/>
      <name val="Raleway"/>
    </font>
    <font>
      <sz val="48"/>
      <color theme="0"/>
      <name val="Raleway Black"/>
    </font>
    <font>
      <sz val="72"/>
      <color theme="0"/>
      <name val="Raleway Black"/>
    </font>
    <font>
      <sz val="18"/>
      <color theme="0"/>
      <name val="Raleway Bold"/>
    </font>
    <font>
      <b/>
      <sz val="40"/>
      <color theme="0"/>
      <name val="Raleway Black"/>
    </font>
  </fonts>
  <fills count="16">
    <fill>
      <patternFill patternType="none"/>
    </fill>
    <fill>
      <patternFill patternType="gray125"/>
    </fill>
    <fill>
      <patternFill patternType="solid">
        <fgColor theme="1"/>
        <bgColor theme="1"/>
      </patternFill>
    </fill>
    <fill>
      <patternFill patternType="solid">
        <fgColor rgb="FF7030A0"/>
        <bgColor theme="4"/>
      </patternFill>
    </fill>
    <fill>
      <patternFill patternType="solid">
        <fgColor rgb="FF9A47DB"/>
        <bgColor theme="4"/>
      </patternFill>
    </fill>
    <fill>
      <patternFill patternType="solid">
        <fgColor theme="3" tint="-0.499984740745262"/>
        <bgColor indexed="64"/>
      </patternFill>
    </fill>
    <fill>
      <patternFill patternType="solid">
        <fgColor rgb="FF074177"/>
        <bgColor theme="4" tint="-0.249977111117893"/>
      </patternFill>
    </fill>
    <fill>
      <patternFill patternType="solid">
        <fgColor rgb="FF0076D9"/>
        <bgColor theme="4"/>
      </patternFill>
    </fill>
    <fill>
      <patternFill patternType="solid">
        <fgColor rgb="FF14175E"/>
        <bgColor theme="4" tint="-0.249977111117893"/>
      </patternFill>
    </fill>
    <fill>
      <patternFill patternType="solid">
        <fgColor rgb="FF14175E"/>
        <bgColor theme="4"/>
      </patternFill>
    </fill>
    <fill>
      <patternFill patternType="solid">
        <fgColor rgb="FF0E795D"/>
        <bgColor theme="4" tint="-0.249977111117893"/>
      </patternFill>
    </fill>
    <fill>
      <patternFill patternType="solid">
        <fgColor rgb="FF0E795D"/>
        <bgColor theme="4"/>
      </patternFill>
    </fill>
    <fill>
      <patternFill patternType="solid">
        <fgColor rgb="FF06B49A"/>
        <bgColor theme="4"/>
      </patternFill>
    </fill>
    <fill>
      <patternFill patternType="solid">
        <fgColor rgb="FF06B49A"/>
        <bgColor theme="4" tint="-0.249977111117893"/>
      </patternFill>
    </fill>
    <fill>
      <patternFill patternType="solid">
        <fgColor rgb="FF084800"/>
        <bgColor theme="4" tint="-0.249977111117893"/>
      </patternFill>
    </fill>
    <fill>
      <patternFill patternType="solid">
        <fgColor theme="1"/>
        <bgColor theme="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s>
  <cellStyleXfs count="2">
    <xf numFmtId="0" fontId="0" fillId="0" borderId="0"/>
    <xf numFmtId="43" fontId="7" fillId="0" borderId="0" applyFont="0" applyFill="0" applyBorder="0" applyAlignment="0" applyProtection="0"/>
  </cellStyleXfs>
  <cellXfs count="41">
    <xf numFmtId="0" fontId="0" fillId="0" borderId="0" xfId="0"/>
    <xf numFmtId="0" fontId="5" fillId="5" borderId="0" xfId="0" applyFont="1" applyFill="1" applyAlignment="1">
      <alignment horizontal="center" vertical="center"/>
    </xf>
    <xf numFmtId="0" fontId="5" fillId="5" borderId="0" xfId="0" applyFont="1" applyFill="1" applyAlignment="1">
      <alignment horizontal="center" vertical="center" wrapText="1"/>
    </xf>
    <xf numFmtId="0" fontId="1" fillId="5" borderId="0" xfId="0" applyFont="1" applyFill="1"/>
    <xf numFmtId="0" fontId="1" fillId="5" borderId="0" xfId="0" applyFont="1" applyFill="1" applyAlignment="1">
      <alignment horizontal="center"/>
    </xf>
    <xf numFmtId="0" fontId="0" fillId="5" borderId="0" xfId="0" applyFill="1"/>
    <xf numFmtId="0" fontId="9" fillId="9" borderId="1" xfId="0" applyFont="1" applyFill="1" applyBorder="1" applyAlignment="1">
      <alignment horizontal="left" vertical="center" wrapText="1"/>
    </xf>
    <xf numFmtId="0" fontId="9" fillId="14" borderId="1" xfId="0" applyFont="1" applyFill="1" applyBorder="1" applyAlignment="1">
      <alignment horizontal="center" vertical="center" wrapText="1"/>
    </xf>
    <xf numFmtId="164" fontId="11" fillId="3" borderId="1" xfId="1" applyNumberFormat="1" applyFont="1" applyFill="1" applyBorder="1" applyAlignment="1">
      <alignment horizontal="center" vertical="center" wrapText="1"/>
    </xf>
    <xf numFmtId="164" fontId="10" fillId="15" borderId="2" xfId="1" applyNumberFormat="1" applyFont="1" applyFill="1" applyBorder="1" applyAlignment="1">
      <alignment horizontal="center" vertical="top" wrapText="1"/>
    </xf>
    <xf numFmtId="164" fontId="10" fillId="15" borderId="3" xfId="1" applyNumberFormat="1" applyFont="1" applyFill="1" applyBorder="1" applyAlignment="1">
      <alignment horizontal="center" vertical="top" wrapText="1"/>
    </xf>
    <xf numFmtId="164" fontId="10" fillId="15" borderId="4" xfId="1" applyNumberFormat="1" applyFont="1" applyFill="1" applyBorder="1" applyAlignment="1">
      <alignment horizontal="center" vertical="top" wrapText="1"/>
    </xf>
    <xf numFmtId="164" fontId="10" fillId="15" borderId="5" xfId="1" applyNumberFormat="1" applyFont="1" applyFill="1" applyBorder="1" applyAlignment="1">
      <alignment horizontal="center" vertical="top" wrapText="1"/>
    </xf>
    <xf numFmtId="164" fontId="10" fillId="15" borderId="6" xfId="1" applyNumberFormat="1" applyFont="1" applyFill="1" applyBorder="1" applyAlignment="1">
      <alignment horizontal="center" vertical="top" wrapText="1"/>
    </xf>
    <xf numFmtId="164" fontId="10" fillId="15" borderId="7" xfId="1" applyNumberFormat="1" applyFont="1" applyFill="1" applyBorder="1" applyAlignment="1">
      <alignment horizontal="center" vertical="top" wrapText="1"/>
    </xf>
    <xf numFmtId="165" fontId="12" fillId="4" borderId="1" xfId="1" applyNumberFormat="1" applyFont="1" applyFill="1" applyBorder="1" applyAlignment="1">
      <alignment horizontal="center" vertical="center" wrapText="1"/>
    </xf>
    <xf numFmtId="165" fontId="12" fillId="9" borderId="1" xfId="0" applyNumberFormat="1" applyFont="1" applyFill="1" applyBorder="1" applyAlignment="1">
      <alignment horizontal="center" vertical="center" wrapText="1"/>
    </xf>
    <xf numFmtId="165" fontId="12" fillId="14"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64" fontId="2" fillId="6" borderId="1" xfId="1" applyNumberFormat="1" applyFont="1" applyFill="1" applyBorder="1" applyAlignment="1">
      <alignment horizontal="center" vertical="center" wrapText="1"/>
    </xf>
    <xf numFmtId="0" fontId="2" fillId="6" borderId="1" xfId="0" quotePrefix="1" applyFont="1" applyFill="1" applyBorder="1" applyAlignment="1">
      <alignment vertical="center" wrapText="1"/>
    </xf>
    <xf numFmtId="0" fontId="2" fillId="6" borderId="1" xfId="0" applyFont="1" applyFill="1" applyBorder="1" applyAlignment="1">
      <alignment vertical="center" wrapText="1"/>
    </xf>
    <xf numFmtId="0" fontId="4"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7" borderId="1" xfId="1" applyNumberFormat="1" applyFont="1" applyFill="1" applyBorder="1" applyAlignment="1">
      <alignment horizontal="center" vertical="center" wrapText="1"/>
    </xf>
    <xf numFmtId="0" fontId="2" fillId="7" borderId="1" xfId="0" applyFont="1" applyFill="1" applyBorder="1" applyAlignment="1">
      <alignment vertical="center" wrapText="1"/>
    </xf>
    <xf numFmtId="0" fontId="4" fillId="11" borderId="1" xfId="0" applyFont="1" applyFill="1" applyBorder="1" applyAlignment="1">
      <alignment horizontal="center" vertical="center"/>
    </xf>
    <xf numFmtId="0" fontId="3" fillId="14"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164" fontId="2" fillId="10" borderId="1" xfId="1" applyNumberFormat="1" applyFont="1" applyFill="1" applyBorder="1" applyAlignment="1">
      <alignment horizontal="center" vertical="center" wrapText="1"/>
    </xf>
    <xf numFmtId="0" fontId="2" fillId="10" borderId="1" xfId="0" applyFont="1" applyFill="1" applyBorder="1" applyAlignment="1">
      <alignment vertical="center" wrapText="1"/>
    </xf>
    <xf numFmtId="0" fontId="4" fillId="13" borderId="1" xfId="0" applyFont="1" applyFill="1" applyBorder="1" applyAlignment="1">
      <alignment horizontal="center" vertical="center"/>
    </xf>
    <xf numFmtId="0" fontId="2" fillId="12" borderId="1" xfId="0" applyFont="1" applyFill="1" applyBorder="1" applyAlignment="1">
      <alignment horizontal="center" vertical="center" wrapText="1"/>
    </xf>
    <xf numFmtId="164" fontId="2" fillId="12" borderId="1" xfId="1" applyNumberFormat="1" applyFont="1" applyFill="1" applyBorder="1" applyAlignment="1">
      <alignment horizontal="center" vertical="center" wrapText="1"/>
    </xf>
    <xf numFmtId="0" fontId="2" fillId="12" borderId="1" xfId="0" applyFont="1" applyFill="1" applyBorder="1" applyAlignment="1">
      <alignment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84800"/>
      <color rgb="FF0E795D"/>
      <color rgb="FF06B49A"/>
      <color rgb="FF449886"/>
      <color rgb="FF14175E"/>
      <color rgb="FF0076D9"/>
      <color rgb="FF074177"/>
      <color rgb="FF9A47DB"/>
      <color rgb="FF054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230906</xdr:colOff>
      <xdr:row>25</xdr:row>
      <xdr:rowOff>560779</xdr:rowOff>
    </xdr:from>
    <xdr:to>
      <xdr:col>7</xdr:col>
      <xdr:colOff>16493</xdr:colOff>
      <xdr:row>26</xdr:row>
      <xdr:rowOff>1385455</xdr:rowOff>
    </xdr:to>
    <xdr:sp macro="" textlink="">
      <xdr:nvSpPr>
        <xdr:cNvPr id="2" name="Right Arrow 1">
          <a:extLst>
            <a:ext uri="{FF2B5EF4-FFF2-40B4-BE49-F238E27FC236}">
              <a16:creationId xmlns:a16="http://schemas.microsoft.com/office/drawing/2014/main" id="{59EC224C-323E-AB37-E561-266C1C53F6E2}"/>
            </a:ext>
          </a:extLst>
        </xdr:cNvPr>
        <xdr:cNvSpPr/>
      </xdr:nvSpPr>
      <xdr:spPr>
        <a:xfrm rot="10800000">
          <a:off x="9549737" y="28401818"/>
          <a:ext cx="10918704" cy="2622468"/>
        </a:xfrm>
        <a:prstGeom prst="rightArrow">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1024-3D63-0E4A-A69A-E98371035604}">
  <dimension ref="A1:G27"/>
  <sheetViews>
    <sheetView tabSelected="1" topLeftCell="A20" zoomScale="77" zoomScaleNormal="77" workbookViewId="0">
      <selection activeCell="F5" sqref="F5"/>
    </sheetView>
  </sheetViews>
  <sheetFormatPr baseColWidth="10" defaultColWidth="38.33203125" defaultRowHeight="18"/>
  <cols>
    <col min="1" max="1" width="15.6640625" style="5" customWidth="1"/>
    <col min="2" max="2" width="38.1640625" style="3" customWidth="1"/>
    <col min="3" max="3" width="24.83203125" style="4" customWidth="1"/>
    <col min="4" max="5" width="21.83203125" style="3" customWidth="1"/>
    <col min="6" max="6" width="72.1640625" style="3" customWidth="1"/>
    <col min="7" max="7" width="74" style="3" customWidth="1"/>
    <col min="8" max="16384" width="38.33203125" style="3"/>
  </cols>
  <sheetData>
    <row r="1" spans="1:7" s="1" customFormat="1" ht="166" customHeight="1">
      <c r="A1" s="40" t="s">
        <v>79</v>
      </c>
      <c r="B1" s="40"/>
      <c r="C1" s="40"/>
      <c r="D1" s="40"/>
      <c r="E1" s="40"/>
      <c r="F1" s="40"/>
      <c r="G1" s="40"/>
    </row>
    <row r="2" spans="1:7" s="2" customFormat="1" ht="65" customHeight="1">
      <c r="A2" s="39" t="s">
        <v>15</v>
      </c>
      <c r="B2" s="39" t="s">
        <v>16</v>
      </c>
      <c r="C2" s="39" t="s">
        <v>5</v>
      </c>
      <c r="D2" s="39" t="s">
        <v>27</v>
      </c>
      <c r="E2" s="39" t="s">
        <v>28</v>
      </c>
      <c r="F2" s="39" t="s">
        <v>6</v>
      </c>
      <c r="G2" s="39" t="s">
        <v>17</v>
      </c>
    </row>
    <row r="3" spans="1:7" ht="45" customHeight="1">
      <c r="A3" s="20">
        <v>1</v>
      </c>
      <c r="B3" s="21" t="s">
        <v>22</v>
      </c>
      <c r="C3" s="22" t="s">
        <v>0</v>
      </c>
      <c r="D3" s="22" t="s">
        <v>1</v>
      </c>
      <c r="E3" s="23">
        <v>30</v>
      </c>
      <c r="F3" s="24" t="s">
        <v>7</v>
      </c>
      <c r="G3" s="25" t="s">
        <v>40</v>
      </c>
    </row>
    <row r="4" spans="1:7" ht="190">
      <c r="A4" s="26">
        <v>2</v>
      </c>
      <c r="B4" s="21"/>
      <c r="C4" s="27" t="s">
        <v>2</v>
      </c>
      <c r="D4" s="27" t="s">
        <v>78</v>
      </c>
      <c r="E4" s="28">
        <f>(30*6)</f>
        <v>180</v>
      </c>
      <c r="F4" s="29" t="s">
        <v>72</v>
      </c>
      <c r="G4" s="29" t="s">
        <v>41</v>
      </c>
    </row>
    <row r="5" spans="1:7" ht="45">
      <c r="A5" s="20">
        <v>3</v>
      </c>
      <c r="B5" s="21"/>
      <c r="C5" s="22" t="s">
        <v>70</v>
      </c>
      <c r="D5" s="22" t="s">
        <v>11</v>
      </c>
      <c r="E5" s="23">
        <f>(2*30)</f>
        <v>60</v>
      </c>
      <c r="F5" s="24" t="s">
        <v>69</v>
      </c>
      <c r="G5" s="25" t="s">
        <v>71</v>
      </c>
    </row>
    <row r="6" spans="1:7" ht="171">
      <c r="A6" s="26">
        <v>4</v>
      </c>
      <c r="B6" s="21"/>
      <c r="C6" s="27" t="s">
        <v>36</v>
      </c>
      <c r="D6" s="27" t="s">
        <v>37</v>
      </c>
      <c r="E6" s="28">
        <f>(3*365) + (3*30) + 6</f>
        <v>1191</v>
      </c>
      <c r="F6" s="29" t="s">
        <v>53</v>
      </c>
      <c r="G6" s="29" t="s">
        <v>39</v>
      </c>
    </row>
    <row r="7" spans="1:7" ht="45">
      <c r="A7" s="20">
        <v>5</v>
      </c>
      <c r="B7" s="21"/>
      <c r="C7" s="22" t="s">
        <v>29</v>
      </c>
      <c r="D7" s="22"/>
      <c r="E7" s="23">
        <v>1</v>
      </c>
      <c r="F7" s="24" t="s">
        <v>52</v>
      </c>
      <c r="G7" s="25" t="s">
        <v>30</v>
      </c>
    </row>
    <row r="8" spans="1:7" ht="45">
      <c r="A8" s="26">
        <v>6</v>
      </c>
      <c r="B8" s="21"/>
      <c r="C8" s="27" t="s">
        <v>32</v>
      </c>
      <c r="D8" s="27"/>
      <c r="E8" s="28">
        <v>7</v>
      </c>
      <c r="F8" s="29" t="s">
        <v>51</v>
      </c>
      <c r="G8" s="29" t="s">
        <v>33</v>
      </c>
    </row>
    <row r="9" spans="1:7" ht="45">
      <c r="A9" s="20">
        <v>7</v>
      </c>
      <c r="B9" s="21"/>
      <c r="C9" s="22" t="s">
        <v>83</v>
      </c>
      <c r="D9" s="22"/>
      <c r="E9" s="23">
        <v>15</v>
      </c>
      <c r="F9" s="24" t="s">
        <v>49</v>
      </c>
      <c r="G9" s="25" t="s">
        <v>43</v>
      </c>
    </row>
    <row r="10" spans="1:7" ht="45">
      <c r="A10" s="26">
        <v>8</v>
      </c>
      <c r="B10" s="21"/>
      <c r="C10" s="27" t="s">
        <v>44</v>
      </c>
      <c r="D10" s="27"/>
      <c r="E10" s="28">
        <v>28</v>
      </c>
      <c r="F10" s="29" t="s">
        <v>42</v>
      </c>
      <c r="G10" s="29" t="s">
        <v>45</v>
      </c>
    </row>
    <row r="11" spans="1:7" ht="45" customHeight="1">
      <c r="A11" s="20">
        <v>9</v>
      </c>
      <c r="B11" s="21"/>
      <c r="C11" s="22" t="s">
        <v>75</v>
      </c>
      <c r="D11" s="22"/>
      <c r="E11" s="23">
        <v>15</v>
      </c>
      <c r="F11" s="24" t="s">
        <v>50</v>
      </c>
      <c r="G11" s="25" t="s">
        <v>76</v>
      </c>
    </row>
    <row r="12" spans="1:7" ht="95">
      <c r="A12" s="26">
        <v>10</v>
      </c>
      <c r="B12" s="21"/>
      <c r="C12" s="27" t="s">
        <v>77</v>
      </c>
      <c r="D12" s="27" t="s">
        <v>74</v>
      </c>
      <c r="E12" s="28">
        <f>(4*7)</f>
        <v>28</v>
      </c>
      <c r="F12" s="29" t="s">
        <v>73</v>
      </c>
      <c r="G12" s="29" t="s">
        <v>82</v>
      </c>
    </row>
    <row r="13" spans="1:7" ht="45">
      <c r="A13" s="20">
        <v>11</v>
      </c>
      <c r="B13" s="21"/>
      <c r="C13" s="22">
        <v>1920</v>
      </c>
      <c r="D13" s="22"/>
      <c r="E13" s="23">
        <v>1</v>
      </c>
      <c r="F13" s="24" t="s">
        <v>47</v>
      </c>
      <c r="G13" s="25" t="s">
        <v>46</v>
      </c>
    </row>
    <row r="14" spans="1:7" ht="45">
      <c r="A14" s="26">
        <v>12</v>
      </c>
      <c r="B14" s="21"/>
      <c r="C14" s="27" t="s">
        <v>80</v>
      </c>
      <c r="D14" s="27" t="s">
        <v>81</v>
      </c>
      <c r="E14" s="28">
        <v>33</v>
      </c>
      <c r="F14" s="29" t="s">
        <v>42</v>
      </c>
      <c r="G14" s="29" t="s">
        <v>48</v>
      </c>
    </row>
    <row r="15" spans="1:7" ht="190">
      <c r="A15" s="30">
        <v>1</v>
      </c>
      <c r="B15" s="31" t="s">
        <v>23</v>
      </c>
      <c r="C15" s="32" t="s">
        <v>54</v>
      </c>
      <c r="D15" s="32" t="s">
        <v>13</v>
      </c>
      <c r="E15" s="33">
        <v>32</v>
      </c>
      <c r="F15" s="34" t="s">
        <v>31</v>
      </c>
      <c r="G15" s="34" t="s">
        <v>55</v>
      </c>
    </row>
    <row r="16" spans="1:7" ht="114">
      <c r="A16" s="35">
        <v>2</v>
      </c>
      <c r="B16" s="31"/>
      <c r="C16" s="36" t="s">
        <v>57</v>
      </c>
      <c r="D16" s="36" t="s">
        <v>58</v>
      </c>
      <c r="E16" s="37">
        <f>(8*30)+10</f>
        <v>250</v>
      </c>
      <c r="F16" s="38" t="s">
        <v>38</v>
      </c>
      <c r="G16" s="38" t="s">
        <v>56</v>
      </c>
    </row>
    <row r="17" spans="1:7" ht="45">
      <c r="A17" s="30">
        <v>3</v>
      </c>
      <c r="B17" s="31"/>
      <c r="C17" s="32" t="s">
        <v>3</v>
      </c>
      <c r="D17" s="32" t="s">
        <v>4</v>
      </c>
      <c r="E17" s="33">
        <f>(5*30)</f>
        <v>150</v>
      </c>
      <c r="F17" s="34" t="s">
        <v>18</v>
      </c>
      <c r="G17" s="34" t="s">
        <v>62</v>
      </c>
    </row>
    <row r="18" spans="1:7" ht="57">
      <c r="A18" s="35">
        <v>4</v>
      </c>
      <c r="B18" s="31"/>
      <c r="C18" s="36" t="s">
        <v>59</v>
      </c>
      <c r="D18" s="36" t="s">
        <v>60</v>
      </c>
      <c r="E18" s="37">
        <f>(6*30) + 15</f>
        <v>195</v>
      </c>
      <c r="F18" s="38" t="s">
        <v>26</v>
      </c>
      <c r="G18" s="38" t="s">
        <v>61</v>
      </c>
    </row>
    <row r="19" spans="1:7" ht="45">
      <c r="A19" s="30">
        <v>5</v>
      </c>
      <c r="B19" s="31"/>
      <c r="C19" s="32" t="s">
        <v>8</v>
      </c>
      <c r="D19" s="32" t="s">
        <v>9</v>
      </c>
      <c r="E19" s="33">
        <f>(5*30)</f>
        <v>150</v>
      </c>
      <c r="F19" s="34" t="s">
        <v>19</v>
      </c>
      <c r="G19" s="34" t="s">
        <v>64</v>
      </c>
    </row>
    <row r="20" spans="1:7" ht="89" customHeight="1">
      <c r="A20" s="35">
        <v>6</v>
      </c>
      <c r="B20" s="31"/>
      <c r="C20" s="36" t="s">
        <v>63</v>
      </c>
      <c r="D20" s="36" t="s">
        <v>4</v>
      </c>
      <c r="E20" s="37">
        <f>(5*30)</f>
        <v>150</v>
      </c>
      <c r="F20" s="38" t="s">
        <v>20</v>
      </c>
      <c r="G20" s="38" t="s">
        <v>65</v>
      </c>
    </row>
    <row r="21" spans="1:7" ht="152" customHeight="1">
      <c r="A21" s="30">
        <v>7</v>
      </c>
      <c r="B21" s="31"/>
      <c r="C21" s="32" t="s">
        <v>25</v>
      </c>
      <c r="D21" s="32" t="s">
        <v>4</v>
      </c>
      <c r="E21" s="33">
        <f>(5*30)</f>
        <v>150</v>
      </c>
      <c r="F21" s="34" t="s">
        <v>21</v>
      </c>
      <c r="G21" s="34" t="s">
        <v>66</v>
      </c>
    </row>
    <row r="22" spans="1:7" s="1" customFormat="1" ht="55" customHeight="1">
      <c r="A22" s="35">
        <v>8</v>
      </c>
      <c r="B22" s="31"/>
      <c r="C22" s="36" t="s">
        <v>10</v>
      </c>
      <c r="D22" s="36" t="s">
        <v>9</v>
      </c>
      <c r="E22" s="37">
        <f>(5*30)</f>
        <v>150</v>
      </c>
      <c r="F22" s="38" t="s">
        <v>12</v>
      </c>
      <c r="G22" s="38" t="s">
        <v>67</v>
      </c>
    </row>
    <row r="23" spans="1:7" s="2" customFormat="1" ht="65" customHeight="1">
      <c r="A23" s="30">
        <v>9</v>
      </c>
      <c r="B23" s="31"/>
      <c r="C23" s="32" t="s">
        <v>24</v>
      </c>
      <c r="D23" s="32" t="s">
        <v>11</v>
      </c>
      <c r="E23" s="33">
        <f>(2*30)</f>
        <v>60</v>
      </c>
      <c r="F23" s="34" t="s">
        <v>14</v>
      </c>
      <c r="G23" s="34" t="s">
        <v>68</v>
      </c>
    </row>
    <row r="24" spans="1:7" ht="142" customHeight="1">
      <c r="A24" s="18" t="s">
        <v>34</v>
      </c>
      <c r="B24" s="18"/>
      <c r="C24" s="18"/>
      <c r="D24" s="8">
        <f>SUM(E3:E23)</f>
        <v>2876</v>
      </c>
      <c r="E24" s="8"/>
      <c r="F24" s="9" t="s">
        <v>86</v>
      </c>
      <c r="G24" s="10"/>
    </row>
    <row r="25" spans="1:7" ht="142" customHeight="1">
      <c r="A25" s="19" t="s">
        <v>35</v>
      </c>
      <c r="B25" s="19"/>
      <c r="C25" s="19"/>
      <c r="D25" s="15">
        <f>D24</f>
        <v>2876</v>
      </c>
      <c r="E25" s="15"/>
      <c r="F25" s="11"/>
      <c r="G25" s="12"/>
    </row>
    <row r="26" spans="1:7" ht="142" customHeight="1">
      <c r="A26" s="6" t="s">
        <v>85</v>
      </c>
      <c r="B26" s="6"/>
      <c r="C26" s="6"/>
      <c r="D26" s="16">
        <f>SUM(E3:E14)</f>
        <v>1589</v>
      </c>
      <c r="E26" s="16"/>
      <c r="F26" s="11"/>
      <c r="G26" s="12"/>
    </row>
    <row r="27" spans="1:7" ht="142" customHeight="1">
      <c r="A27" s="7" t="s">
        <v>84</v>
      </c>
      <c r="B27" s="7"/>
      <c r="C27" s="7"/>
      <c r="D27" s="17">
        <f>SUM(E15:E23)</f>
        <v>1287</v>
      </c>
      <c r="E27" s="17"/>
      <c r="F27" s="13"/>
      <c r="G27" s="14"/>
    </row>
  </sheetData>
  <mergeCells count="12">
    <mergeCell ref="A27:C27"/>
    <mergeCell ref="D27:E27"/>
    <mergeCell ref="F24:G27"/>
    <mergeCell ref="A1:G1"/>
    <mergeCell ref="D24:E24"/>
    <mergeCell ref="A24:C24"/>
    <mergeCell ref="A25:C25"/>
    <mergeCell ref="D25:E25"/>
    <mergeCell ref="B3:B14"/>
    <mergeCell ref="B15:B23"/>
    <mergeCell ref="D26:E26"/>
    <mergeCell ref="A26:C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 Zein</dc:creator>
  <cp:lastModifiedBy>Nicolas Zein</cp:lastModifiedBy>
  <dcterms:created xsi:type="dcterms:W3CDTF">2022-11-24T16:26:51Z</dcterms:created>
  <dcterms:modified xsi:type="dcterms:W3CDTF">2024-09-24T05:18:58Z</dcterms:modified>
</cp:coreProperties>
</file>